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Nv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<sst xmlns="http://schemas.openxmlformats.org/spreadsheetml/2006/main" count="42" uniqueCount="40">
  <si>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电子空穴数计算表</t>
  </si>
  <si>
    <t>元素</t>
  </si>
  <si>
    <t>成分重量%</t>
  </si>
  <si>
    <t>原子重量</t>
  </si>
  <si>
    <t>原子重量%</t>
  </si>
  <si>
    <t>原子分数</t>
  </si>
  <si>
    <t>沉淀相调整</t>
  </si>
  <si>
    <t>晶格原子分数</t>
  </si>
  <si>
    <t>Nv</t>
  </si>
  <si>
    <t>电子空穴数</t>
  </si>
  <si>
    <t>A</t>
  </si>
  <si>
    <t>B</t>
  </si>
  <si>
    <t>C</t>
  </si>
  <si>
    <t>D</t>
  </si>
  <si>
    <t>E</t>
  </si>
  <si>
    <t>F</t>
  </si>
  <si>
    <t>G</t>
  </si>
  <si>
    <t>H</t>
  </si>
  <si>
    <t>Cr</t>
  </si>
  <si>
    <t>Ti</t>
  </si>
  <si>
    <t>Mo</t>
  </si>
  <si>
    <t>Al</t>
  </si>
  <si>
    <t>Co</t>
  </si>
  <si>
    <t>Zr</t>
  </si>
  <si>
    <t>—————</t>
  </si>
  <si>
    <t>Si</t>
  </si>
  <si>
    <t>Mn</t>
  </si>
  <si>
    <t>Fe</t>
  </si>
  <si>
    <t>Cu</t>
  </si>
  <si>
    <t>V</t>
  </si>
  <si>
    <t>W</t>
  </si>
  <si>
    <t>Ta</t>
  </si>
  <si>
    <t>Cb</t>
  </si>
  <si>
    <t>Hf</t>
  </si>
  <si>
    <t>Re</t>
  </si>
  <si>
    <t>Ni</t>
  </si>
  <si>
    <t>合计</t>
  </si>
  <si>
    <t xml:space="preserve"> 该列输入</t>
  </si>
  <si>
    <t xml:space="preserve"> 合金成分</t>
  </si>
  <si>
    <t xml:space="preserve">   自动计算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</si>
</sst>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0_ "/>
    <numFmt numFmtId="186" formatCode="0.0000000_ 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vertical="center"/>
      <protection locked="0"/>
    </xf>
    <xf numFmtId="184" fontId="3" fillId="0" borderId="10" xfId="0" applyNumberFormat="1" applyFont="1" applyBorder="1" applyAlignment="1" applyProtection="1">
      <alignment vertical="center"/>
      <protection hidden="1"/>
    </xf>
    <xf numFmtId="185" fontId="3" fillId="0" borderId="10" xfId="0" applyNumberFormat="1" applyFont="1" applyBorder="1" applyAlignment="1" applyProtection="1">
      <alignment vertical="center"/>
      <protection hidden="1"/>
    </xf>
    <xf numFmtId="184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hidden="1"/>
    </xf>
    <xf numFmtId="186" fontId="3" fillId="0" borderId="10" xfId="0" applyNumberFormat="1" applyFont="1" applyBorder="1" applyAlignment="1" applyProtection="1">
      <alignment vertical="center"/>
      <protection hidden="1"/>
    </xf>
    <xf numFmtId="0" fontId="2" fillId="11" borderId="10" xfId="0" applyFont="1" applyFill="1" applyBorder="1" applyAlignment="1" applyProtection="1">
      <alignment horizontal="center" vertical="center"/>
      <protection locked="0"/>
    </xf>
    <xf numFmtId="185" fontId="3" fillId="11" borderId="10" xfId="0" applyNumberFormat="1" applyFont="1" applyFill="1" applyBorder="1" applyAlignment="1" applyProtection="1">
      <alignment vertical="center"/>
      <protection hidden="1"/>
    </xf>
    <xf numFmtId="184" fontId="5" fillId="9" borderId="10" xfId="0" applyNumberFormat="1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2" fillId="10" borderId="11" xfId="0" applyFont="1" applyFill="1" applyBorder="1" applyAlignment="1" applyProtection="1">
      <alignment horizontal="center" vertical="center"/>
      <protection locked="0"/>
    </xf>
    <xf numFmtId="0" fontId="2" fillId="1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0">
      <selection activeCell="J26" sqref="J26"/>
    </sheetView>
  </sheetViews>
  <sheetFormatPr defaultColWidth="9.00390625" defaultRowHeight="13.5"/>
  <cols>
    <col min="1" max="2" width="9.00390625" style="2" customWidth="1"/>
    <col min="3" max="4" width="13.125" style="3" customWidth="1"/>
    <col min="5" max="5" width="16.125" style="3" customWidth="1"/>
    <col min="6" max="6" width="12.875" style="3" customWidth="1"/>
    <col min="7" max="7" width="14.375" style="3" customWidth="1"/>
    <col min="8" max="8" width="17.00390625" style="3" customWidth="1"/>
    <col min="9" max="9" width="13.625" style="3" customWidth="1"/>
    <col min="10" max="10" width="17.125" style="3" customWidth="1"/>
    <col min="11" max="16384" width="9.00390625" style="3" customWidth="1"/>
  </cols>
  <sheetData>
    <row r="1" spans="1:10" ht="39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30.75" customHeight="1">
      <c r="A2" s="16"/>
      <c r="B2" s="16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2" t="s">
        <v>9</v>
      </c>
    </row>
    <row r="3" spans="1:10" s="1" customFormat="1" ht="18" customHeight="1">
      <c r="A3" s="17"/>
      <c r="B3" s="17"/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4" t="s">
        <v>16</v>
      </c>
      <c r="J3" s="12" t="s">
        <v>17</v>
      </c>
    </row>
    <row r="4" spans="1:10" ht="17.25" customHeight="1">
      <c r="A4" s="5">
        <v>1</v>
      </c>
      <c r="B4" s="5" t="s">
        <v>18</v>
      </c>
      <c r="C4" s="6">
        <v>15.8</v>
      </c>
      <c r="D4" s="7">
        <v>52</v>
      </c>
      <c r="E4" s="8">
        <f>+C4/D4</f>
        <v>0.3038461538461539</v>
      </c>
      <c r="F4" s="8">
        <f>+E4/E23</f>
        <v>0.1714236865639694</v>
      </c>
      <c r="G4" s="8">
        <f>+F4*0.97-(0.375*F9+1.75*F11)</f>
        <v>0.15210996449967576</v>
      </c>
      <c r="H4" s="8">
        <f>+G4/G23</f>
        <v>0.30770261821952266</v>
      </c>
      <c r="I4" s="7">
        <v>4.66</v>
      </c>
      <c r="J4" s="13">
        <f>+H4*I4</f>
        <v>1.4338942009029756</v>
      </c>
    </row>
    <row r="5" spans="1:10" ht="18.75">
      <c r="A5" s="5">
        <v>2</v>
      </c>
      <c r="B5" s="5" t="s">
        <v>19</v>
      </c>
      <c r="C5" s="6">
        <v>3.45</v>
      </c>
      <c r="D5" s="7">
        <v>47.9</v>
      </c>
      <c r="E5" s="8">
        <f aca="true" t="shared" si="0" ref="E5:E22">+C5/D5</f>
        <v>0.07202505219206681</v>
      </c>
      <c r="F5" s="8">
        <f>+E5/E23</f>
        <v>0.040635037881631184</v>
      </c>
      <c r="G5" s="8">
        <v>0</v>
      </c>
      <c r="H5" s="8">
        <f>+G5/G23</f>
        <v>0</v>
      </c>
      <c r="I5" s="7">
        <v>6.66</v>
      </c>
      <c r="J5" s="13">
        <f aca="true" t="shared" si="1" ref="J5:J22">+H5*I5</f>
        <v>0</v>
      </c>
    </row>
    <row r="6" spans="1:10" ht="18.75">
      <c r="A6" s="5">
        <v>3</v>
      </c>
      <c r="B6" s="5" t="s">
        <v>20</v>
      </c>
      <c r="C6" s="6">
        <v>1.65</v>
      </c>
      <c r="D6" s="7">
        <v>95.94</v>
      </c>
      <c r="E6" s="8">
        <f t="shared" si="0"/>
        <v>0.01719824890556598</v>
      </c>
      <c r="F6" s="8">
        <f>+E6/E23</f>
        <v>0.009702894680475782</v>
      </c>
      <c r="G6" s="8">
        <f>+F6-(0.75*F9+0.167*F11*F6/(F6+F17))</f>
        <v>0.008566690644294843</v>
      </c>
      <c r="H6" s="8">
        <f>+G6/G23</f>
        <v>0.0173295230815193</v>
      </c>
      <c r="I6" s="7">
        <v>4.66</v>
      </c>
      <c r="J6" s="13">
        <f t="shared" si="1"/>
        <v>0.08075557755987994</v>
      </c>
    </row>
    <row r="7" spans="1:10" ht="18.75">
      <c r="A7" s="5">
        <v>4</v>
      </c>
      <c r="B7" s="5" t="s">
        <v>21</v>
      </c>
      <c r="C7" s="6">
        <v>3.45</v>
      </c>
      <c r="D7" s="7">
        <v>26.98</v>
      </c>
      <c r="E7" s="8">
        <f t="shared" si="0"/>
        <v>0.1278724981467754</v>
      </c>
      <c r="F7" s="8">
        <f>+E7/E23</f>
        <v>0.07214300646887077</v>
      </c>
      <c r="G7" s="8">
        <v>0</v>
      </c>
      <c r="H7" s="8">
        <f>+G7/G23</f>
        <v>0</v>
      </c>
      <c r="I7" s="7">
        <v>7.66</v>
      </c>
      <c r="J7" s="13">
        <f t="shared" si="1"/>
        <v>0</v>
      </c>
    </row>
    <row r="8" spans="1:10" ht="18.75">
      <c r="A8" s="5">
        <v>5</v>
      </c>
      <c r="B8" s="5" t="s">
        <v>22</v>
      </c>
      <c r="C8" s="6">
        <v>8.5</v>
      </c>
      <c r="D8" s="7">
        <v>58.93</v>
      </c>
      <c r="E8" s="8">
        <f t="shared" si="0"/>
        <v>0.14423892754115053</v>
      </c>
      <c r="F8" s="8">
        <f>+E8/E23</f>
        <v>0.08137660586500876</v>
      </c>
      <c r="G8" s="8">
        <f aca="true" t="shared" si="2" ref="G8:G15">+F8</f>
        <v>0.08137660586500876</v>
      </c>
      <c r="H8" s="8">
        <f>+G8/G23</f>
        <v>0.16461639951625087</v>
      </c>
      <c r="I8" s="7">
        <v>1.71</v>
      </c>
      <c r="J8" s="13">
        <f t="shared" si="1"/>
        <v>0.281494043172789</v>
      </c>
    </row>
    <row r="9" spans="1:10" ht="18.75">
      <c r="A9" s="5">
        <v>6</v>
      </c>
      <c r="B9" s="5" t="s">
        <v>11</v>
      </c>
      <c r="C9" s="6">
        <v>0.01</v>
      </c>
      <c r="D9" s="7">
        <v>10.81</v>
      </c>
      <c r="E9" s="8">
        <f t="shared" si="0"/>
        <v>0.0009250693802035152</v>
      </c>
      <c r="F9" s="8">
        <f>+E9/E23</f>
        <v>0.0005219049228519307</v>
      </c>
      <c r="G9" s="8">
        <v>0</v>
      </c>
      <c r="H9" s="8">
        <f>+G9/G23</f>
        <v>0</v>
      </c>
      <c r="I9" s="7">
        <v>7.66</v>
      </c>
      <c r="J9" s="13">
        <f t="shared" si="1"/>
        <v>0</v>
      </c>
    </row>
    <row r="10" spans="1:10" ht="18.75">
      <c r="A10" s="5">
        <v>7</v>
      </c>
      <c r="B10" s="5" t="s">
        <v>23</v>
      </c>
      <c r="C10" s="6">
        <v>0.04</v>
      </c>
      <c r="D10" s="7">
        <v>91.22</v>
      </c>
      <c r="E10" s="8">
        <f t="shared" si="0"/>
        <v>0.0004385003288752467</v>
      </c>
      <c r="F10" s="8">
        <f>+E10/E23</f>
        <v>0.00024739277421746865</v>
      </c>
      <c r="G10" s="8">
        <f t="shared" si="2"/>
        <v>0.00024739277421746865</v>
      </c>
      <c r="H10" s="8">
        <f>+G10/G23</f>
        <v>0.0005004498200081336</v>
      </c>
      <c r="I10" s="7">
        <v>6.66</v>
      </c>
      <c r="J10" s="13">
        <f t="shared" si="1"/>
        <v>0.00333299580125417</v>
      </c>
    </row>
    <row r="11" spans="1:10" ht="18.75">
      <c r="A11" s="5">
        <v>8</v>
      </c>
      <c r="B11" s="5" t="s">
        <v>12</v>
      </c>
      <c r="C11" s="6">
        <v>0.17</v>
      </c>
      <c r="D11" s="7">
        <v>12.01</v>
      </c>
      <c r="E11" s="8">
        <f t="shared" si="0"/>
        <v>0.0141548709408826</v>
      </c>
      <c r="F11" s="8">
        <f>+E11/E23</f>
        <v>0.00798588406931718</v>
      </c>
      <c r="G11" s="8">
        <v>0</v>
      </c>
      <c r="H11" s="8">
        <f>+G11/G23</f>
        <v>0</v>
      </c>
      <c r="I11" s="7" t="s">
        <v>24</v>
      </c>
      <c r="J11" s="13">
        <v>0</v>
      </c>
    </row>
    <row r="12" spans="1:10" ht="18.75">
      <c r="A12" s="5">
        <v>9</v>
      </c>
      <c r="B12" s="5" t="s">
        <v>25</v>
      </c>
      <c r="C12" s="6">
        <v>0.03</v>
      </c>
      <c r="D12" s="7">
        <v>28.09</v>
      </c>
      <c r="E12" s="8">
        <f t="shared" si="0"/>
        <v>0.001067995728017088</v>
      </c>
      <c r="F12" s="8">
        <f>+E12/E23</f>
        <v>0.0006025409985079429</v>
      </c>
      <c r="G12" s="8">
        <f t="shared" si="2"/>
        <v>0.0006025409985079429</v>
      </c>
      <c r="H12" s="8">
        <f>+G12/G23</f>
        <v>0.0012188776944057123</v>
      </c>
      <c r="I12" s="7">
        <v>6.66</v>
      </c>
      <c r="J12" s="13">
        <f t="shared" si="1"/>
        <v>0.008117725444742045</v>
      </c>
    </row>
    <row r="13" spans="1:10" ht="18.75">
      <c r="A13" s="5">
        <v>10</v>
      </c>
      <c r="B13" s="5" t="s">
        <v>26</v>
      </c>
      <c r="C13" s="6">
        <v>0.03</v>
      </c>
      <c r="D13" s="7">
        <v>54.94</v>
      </c>
      <c r="E13" s="8">
        <f t="shared" si="0"/>
        <v>0.0005460502366217692</v>
      </c>
      <c r="F13" s="8">
        <f>+E13/E23</f>
        <v>0.00030807019745336943</v>
      </c>
      <c r="G13" s="8">
        <f t="shared" si="2"/>
        <v>0.00030807019745336943</v>
      </c>
      <c r="H13" s="8">
        <f>+G13/G23</f>
        <v>0.0006231939285740164</v>
      </c>
      <c r="I13" s="7">
        <v>3.66</v>
      </c>
      <c r="J13" s="13">
        <f t="shared" si="1"/>
        <v>0.0022808897785809</v>
      </c>
    </row>
    <row r="14" spans="1:10" ht="18.75">
      <c r="A14" s="5">
        <v>11</v>
      </c>
      <c r="B14" s="5" t="s">
        <v>27</v>
      </c>
      <c r="C14" s="6">
        <v>0.35</v>
      </c>
      <c r="D14" s="7">
        <v>55.85</v>
      </c>
      <c r="E14" s="8">
        <f t="shared" si="0"/>
        <v>0.006266786034019695</v>
      </c>
      <c r="F14" s="8">
        <f>+E14/E23</f>
        <v>0.0035355904666253893</v>
      </c>
      <c r="G14" s="8">
        <f t="shared" si="2"/>
        <v>0.0035355904666253893</v>
      </c>
      <c r="H14" s="8">
        <f>+G14/G23</f>
        <v>0.0071521313354519596</v>
      </c>
      <c r="I14" s="7">
        <v>2.66</v>
      </c>
      <c r="J14" s="13">
        <f t="shared" si="1"/>
        <v>0.019024669352302213</v>
      </c>
    </row>
    <row r="15" spans="1:10" ht="18.75">
      <c r="A15" s="5">
        <v>12</v>
      </c>
      <c r="B15" s="5" t="s">
        <v>28</v>
      </c>
      <c r="C15" s="6">
        <v>0</v>
      </c>
      <c r="D15" s="7">
        <v>63.54</v>
      </c>
      <c r="E15" s="8">
        <f t="shared" si="0"/>
        <v>0</v>
      </c>
      <c r="F15" s="8">
        <f>+E15/E23</f>
        <v>0</v>
      </c>
      <c r="G15" s="8">
        <f t="shared" si="2"/>
        <v>0</v>
      </c>
      <c r="H15" s="8">
        <f>+G15/G23</f>
        <v>0</v>
      </c>
      <c r="I15" s="7">
        <v>0</v>
      </c>
      <c r="J15" s="13">
        <f t="shared" si="1"/>
        <v>0</v>
      </c>
    </row>
    <row r="16" spans="1:10" ht="18.75">
      <c r="A16" s="5">
        <v>13</v>
      </c>
      <c r="B16" s="5" t="s">
        <v>29</v>
      </c>
      <c r="C16" s="6">
        <v>0</v>
      </c>
      <c r="D16" s="7">
        <v>50.94</v>
      </c>
      <c r="E16" s="8">
        <f t="shared" si="0"/>
        <v>0</v>
      </c>
      <c r="F16" s="8">
        <f>+E16/E23</f>
        <v>0</v>
      </c>
      <c r="G16" s="8">
        <f>0.5*F16</f>
        <v>0</v>
      </c>
      <c r="H16" s="8">
        <f>+G16/G23</f>
        <v>0</v>
      </c>
      <c r="I16" s="7">
        <v>5.66</v>
      </c>
      <c r="J16" s="13">
        <f t="shared" si="1"/>
        <v>0</v>
      </c>
    </row>
    <row r="17" spans="1:10" ht="18.75">
      <c r="A17" s="5">
        <v>14</v>
      </c>
      <c r="B17" s="5" t="s">
        <v>30</v>
      </c>
      <c r="C17" s="6">
        <v>2.5</v>
      </c>
      <c r="D17" s="7">
        <v>183.85</v>
      </c>
      <c r="E17" s="8">
        <f t="shared" si="0"/>
        <v>0.013598041881968996</v>
      </c>
      <c r="F17" s="8">
        <f>+E17/E23</f>
        <v>0.007671732684293407</v>
      </c>
      <c r="G17" s="8">
        <f>+F17-0.167*((F11*F17)/(F6+F17))</f>
        <v>0.007082865388759428</v>
      </c>
      <c r="H17" s="8">
        <f>+G17/G23</f>
        <v>0.014327899107637744</v>
      </c>
      <c r="I17" s="7">
        <v>4.66</v>
      </c>
      <c r="J17" s="13">
        <f t="shared" si="1"/>
        <v>0.06676800984159188</v>
      </c>
    </row>
    <row r="18" spans="1:10" ht="18.75">
      <c r="A18" s="5">
        <v>15</v>
      </c>
      <c r="B18" s="5" t="s">
        <v>31</v>
      </c>
      <c r="C18" s="6">
        <v>1.75</v>
      </c>
      <c r="D18" s="7">
        <v>180.95</v>
      </c>
      <c r="E18" s="8">
        <f t="shared" si="0"/>
        <v>0.009671179883945842</v>
      </c>
      <c r="F18" s="8">
        <f>+E18/E23</f>
        <v>0.00545627873890655</v>
      </c>
      <c r="G18" s="8">
        <v>0</v>
      </c>
      <c r="H18" s="8">
        <f>+G18/G23</f>
        <v>0</v>
      </c>
      <c r="I18" s="7">
        <v>5.88</v>
      </c>
      <c r="J18" s="13">
        <f t="shared" si="1"/>
        <v>0</v>
      </c>
    </row>
    <row r="19" spans="1:10" ht="18.75">
      <c r="A19" s="5">
        <v>16</v>
      </c>
      <c r="B19" s="5" t="s">
        <v>32</v>
      </c>
      <c r="C19" s="6">
        <v>0</v>
      </c>
      <c r="D19" s="7">
        <v>92.91</v>
      </c>
      <c r="E19" s="8">
        <f t="shared" si="0"/>
        <v>0</v>
      </c>
      <c r="F19" s="8">
        <f>+E19/E23</f>
        <v>0</v>
      </c>
      <c r="G19" s="8">
        <v>0</v>
      </c>
      <c r="H19" s="8">
        <f>+G19/G23</f>
        <v>0</v>
      </c>
      <c r="I19" s="7">
        <v>5.66</v>
      </c>
      <c r="J19" s="13">
        <f t="shared" si="1"/>
        <v>0</v>
      </c>
    </row>
    <row r="20" spans="1:10" ht="18.75">
      <c r="A20" s="5">
        <v>17</v>
      </c>
      <c r="B20" s="5" t="s">
        <v>33</v>
      </c>
      <c r="C20" s="6">
        <v>0</v>
      </c>
      <c r="D20" s="7">
        <v>178.49</v>
      </c>
      <c r="E20" s="8">
        <f t="shared" si="0"/>
        <v>0</v>
      </c>
      <c r="F20" s="8">
        <f>+E20/E23</f>
        <v>0</v>
      </c>
      <c r="G20" s="8">
        <v>0</v>
      </c>
      <c r="H20" s="8">
        <f>+G20/G23</f>
        <v>0</v>
      </c>
      <c r="I20" s="7">
        <v>6.66</v>
      </c>
      <c r="J20" s="13">
        <f t="shared" si="1"/>
        <v>0</v>
      </c>
    </row>
    <row r="21" spans="1:10" ht="18.75">
      <c r="A21" s="5">
        <v>18</v>
      </c>
      <c r="B21" s="5" t="s">
        <v>34</v>
      </c>
      <c r="C21" s="6">
        <v>0</v>
      </c>
      <c r="D21" s="7">
        <v>186.21</v>
      </c>
      <c r="E21" s="8">
        <f t="shared" si="0"/>
        <v>0</v>
      </c>
      <c r="F21" s="8">
        <f>+E21/E23</f>
        <v>0</v>
      </c>
      <c r="G21" s="8">
        <f>+F21</f>
        <v>0</v>
      </c>
      <c r="H21" s="8">
        <f>+G21/G23</f>
        <v>0</v>
      </c>
      <c r="I21" s="7">
        <v>4.66</v>
      </c>
      <c r="J21" s="13">
        <f t="shared" si="1"/>
        <v>0</v>
      </c>
    </row>
    <row r="22" spans="1:10" ht="18.75">
      <c r="A22" s="5">
        <v>19</v>
      </c>
      <c r="B22" s="5" t="s">
        <v>35</v>
      </c>
      <c r="C22" s="6">
        <v>62.27</v>
      </c>
      <c r="D22" s="7">
        <v>58.71</v>
      </c>
      <c r="E22" s="8">
        <f t="shared" si="0"/>
        <v>1.060637029466871</v>
      </c>
      <c r="F22" s="8">
        <f>+E22/E23</f>
        <v>0.5983893736878708</v>
      </c>
      <c r="G22" s="8">
        <f>0.525*F9+F22-3*(F7+0.03*F4+F19+F5+F18-0.5*F11+0.5*F16+F20)</f>
        <v>0.2405110988173611</v>
      </c>
      <c r="H22" s="8">
        <f>+G22/G23</f>
        <v>0.4865289072966295</v>
      </c>
      <c r="I22" s="7">
        <v>0.61</v>
      </c>
      <c r="J22" s="13">
        <f t="shared" si="1"/>
        <v>0.29678263345094397</v>
      </c>
    </row>
    <row r="23" spans="1:10" ht="42.75" customHeight="1">
      <c r="A23" s="5">
        <v>20</v>
      </c>
      <c r="B23" s="5" t="s">
        <v>36</v>
      </c>
      <c r="C23" s="9"/>
      <c r="D23" s="10"/>
      <c r="E23" s="11">
        <f aca="true" t="shared" si="3" ref="E23:J23">SUM(E4:E22)</f>
        <v>1.7724864045131183</v>
      </c>
      <c r="F23" s="10"/>
      <c r="G23" s="8">
        <f t="shared" si="3"/>
        <v>0.49434081965190413</v>
      </c>
      <c r="H23" s="8"/>
      <c r="I23" s="7"/>
      <c r="J23" s="14">
        <f t="shared" si="3"/>
        <v>2.1924507453050595</v>
      </c>
    </row>
    <row r="24" spans="3:10" ht="18.75">
      <c r="C24" s="18" t="s">
        <v>37</v>
      </c>
      <c r="J24" s="18" t="s">
        <v>39</v>
      </c>
    </row>
    <row r="25" ht="18.75">
      <c r="C25" s="18" t="s">
        <v>38</v>
      </c>
    </row>
  </sheetData>
  <sheetProtection sheet="1" objects="1" scenarios="1"/>
  <mergeCells count="3">
    <mergeCell ref="A1:J1"/>
    <mergeCell ref="A2:A3"/>
    <mergeCell ref="B2:B3"/>
  </mergeCells>
  <printOptions/>
  <pageMargins left="0.6993055555555555" right="0.699305555555555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2014-06-27T06:08:42Z</dcterms:created>
  <dcterms:modified xsi:type="dcterms:W3CDTF">2018-09-07T00:48:11Z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